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16" yWindow="65516" windowWidth="16400" windowHeight="1476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<sst xmlns="http://schemas.openxmlformats.org/spreadsheetml/2006/main" count="48" uniqueCount="43">
  <si>
    <t xml:space="preserve">Output </t>
  </si>
  <si>
    <t>Notes</t>
  </si>
  <si>
    <t>psi</t>
  </si>
  <si>
    <t>Diameter, inches</t>
  </si>
  <si>
    <t>Thickness of Band</t>
  </si>
  <si>
    <t>Input Degrees</t>
  </si>
  <si>
    <t>No. of Tows</t>
  </si>
  <si>
    <t>CSA</t>
  </si>
  <si>
    <t>Mean Diameter, D</t>
  </si>
  <si>
    <t>Circuits to close, Hel.</t>
  </si>
  <si>
    <t>Circuits to Close, Hoop</t>
  </si>
  <si>
    <r>
      <t>Pressure, P</t>
    </r>
    <r>
      <rPr>
        <vertAlign val="subscript"/>
        <sz val="10"/>
        <rFont val="Geneva"/>
        <family val="0"/>
      </rPr>
      <t>i</t>
    </r>
    <r>
      <rPr>
        <sz val="10"/>
        <rFont val="Geneva"/>
        <family val="0"/>
      </rPr>
      <t>,PSI</t>
    </r>
  </si>
  <si>
    <t>Hel. Wind Angle,Theta</t>
  </si>
  <si>
    <t>Cylinder Length,in.</t>
  </si>
  <si>
    <t>Layers, Hoops</t>
  </si>
  <si>
    <t>Layers, Helicals</t>
  </si>
  <si>
    <t>Fiber Density, lb/in^3</t>
  </si>
  <si>
    <t>Fiber Yield, ft/lb</t>
  </si>
  <si>
    <t>Allow. Fiber Stress, Helicals</t>
  </si>
  <si>
    <t>Allow Fib. Stress, Hoops,PSI</t>
  </si>
  <si>
    <t>S.T. Peters©, 2000</t>
  </si>
  <si>
    <t>Analysis for Hoops and Helicals</t>
  </si>
  <si>
    <t>Thickness, Hoop Fiber</t>
  </si>
  <si>
    <t>Thickness, Helical Fiber</t>
  </si>
  <si>
    <t>Thickness Hoops</t>
  </si>
  <si>
    <t>Thickness Helicals</t>
  </si>
  <si>
    <t>Case Wall Thickness</t>
  </si>
  <si>
    <t xml:space="preserve">Netting Analysis of a Cylindrical Pressure Vessel </t>
  </si>
  <si>
    <t>Band Width, inches</t>
  </si>
  <si>
    <t>Burst or proof, you choose,psi</t>
  </si>
  <si>
    <t>ASTM P. V.</t>
  </si>
  <si>
    <t xml:space="preserve">Fiber Stress is higher for hoops </t>
  </si>
  <si>
    <t>1/density/yield=CSA</t>
  </si>
  <si>
    <t>Note: Fiber is Kevlar 49 4-end roving per pg. 5-49 of the book</t>
  </si>
  <si>
    <t>This is a solution to the Numerical Example shown on pg 5-49 of the Filament Winding  Book</t>
  </si>
  <si>
    <t>Input</t>
  </si>
  <si>
    <t>Includes resin contribution</t>
  </si>
  <si>
    <t>Length between dome inflections</t>
  </si>
  <si>
    <t>(1)</t>
  </si>
  <si>
    <t>(1) Iterate tow numbers, band thickness or bandwidth to get layers to be even number</t>
  </si>
  <si>
    <t>(2)</t>
  </si>
  <si>
    <t>(2) From Vendor Data sheets or book, pp. 2-3 to 2-8</t>
  </si>
  <si>
    <t>Inches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</si>
</sst>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_);[Red]\(&quot;$&quot;#,##0.00\)"/>
    <numFmt numFmtId="165" formatCode="#,##0.0"/>
    <numFmt numFmtId="166" formatCode="#,##0.000"/>
    <numFmt numFmtId="167" formatCode="#,##0.00000"/>
    <numFmt numFmtId="168" formatCode="#,##0.0000"/>
  </numFmts>
  <fonts count="7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vertAlign val="subscript"/>
      <sz val="10"/>
      <name val="Geneva"/>
      <family val="0"/>
    </font>
    <font>
      <b/>
      <sz val="14"/>
      <name val="Geneva"/>
      <family val="0"/>
    </font>
    <font>
      <sz val="8"/>
      <name val="Verdana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5" fillId="0" borderId="0" xfId="0" applyNumberFormat="1" applyFont="1" applyAlignment="1">
      <alignment/>
    </xf>
    <xf numFmtId="166" fontId="0" fillId="0" borderId="0" xfId="0" applyNumberFormat="1" applyAlignment="1">
      <alignment/>
    </xf>
    <xf numFmtId="166" fontId="1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3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3" fontId="0" fillId="2" borderId="0" xfId="0" applyNumberFormat="1" applyFill="1" applyAlignment="1" applyProtection="1">
      <alignment/>
      <protection locked="0"/>
    </xf>
    <xf numFmtId="0" fontId="0" fillId="2" borderId="0" xfId="0" applyFill="1" applyAlignment="1" applyProtection="1">
      <alignment/>
      <protection locked="0"/>
    </xf>
    <xf numFmtId="167" fontId="0" fillId="2" borderId="0" xfId="0" applyNumberFormat="1" applyFill="1" applyAlignment="1" applyProtection="1">
      <alignment/>
      <protection locked="0"/>
    </xf>
    <xf numFmtId="168" fontId="0" fillId="2" borderId="0" xfId="0" applyNumberFormat="1" applyFill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114300</xdr:colOff>
      <xdr:row>2</xdr:row>
      <xdr:rowOff>38100</xdr:rowOff>
    </xdr:from>
    <xdr:to>
      <xdr:col>9</xdr:col>
      <xdr:colOff>704850</xdr:colOff>
      <xdr:row>30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14925" y="495300"/>
          <a:ext cx="2228850" cy="449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workbookViewId="0" topLeftCell="A1">
      <selection activeCell="E11" sqref="E11"/>
    </sheetView>
  </sheetViews>
  <sheetFormatPr defaultColWidth="11.00390625" defaultRowHeight="12.75"/>
  <cols>
    <col min="1" max="2" width="10.75390625" style="3" customWidth="1"/>
    <col min="3" max="3" width="11.00390625" style="1" bestFit="1" customWidth="1"/>
    <col min="4" max="4" width="0.74609375" style="3" customWidth="1"/>
    <col min="5" max="5" width="10.875" style="4" bestFit="1" customWidth="1"/>
    <col min="6" max="16384" width="10.75390625" style="3" customWidth="1"/>
  </cols>
  <sheetData>
    <row r="1" spans="2:6" ht="18">
      <c r="B1" s="2" t="s">
        <v>27</v>
      </c>
      <c r="C1" s="3"/>
      <c r="D1" s="1"/>
      <c r="E1" s="3"/>
      <c r="F1" s="4"/>
    </row>
    <row r="2" spans="1:2" ht="18">
      <c r="A2" s="2"/>
      <c r="B2" s="3" t="s">
        <v>34</v>
      </c>
    </row>
    <row r="3" ht="12.75">
      <c r="E3" s="4" t="s">
        <v>30</v>
      </c>
    </row>
    <row r="4" ht="12.75">
      <c r="B4" s="6" t="s">
        <v>21</v>
      </c>
    </row>
    <row r="5" spans="3:7" ht="12.75">
      <c r="C5" s="7" t="s">
        <v>35</v>
      </c>
      <c r="E5" s="4" t="s">
        <v>0</v>
      </c>
      <c r="G5" s="3" t="s">
        <v>1</v>
      </c>
    </row>
    <row r="6" spans="1:7" ht="12.75">
      <c r="A6" s="3" t="s">
        <v>11</v>
      </c>
      <c r="C6" s="9">
        <v>6600</v>
      </c>
      <c r="F6" s="5" t="s">
        <v>29</v>
      </c>
      <c r="G6" s="5"/>
    </row>
    <row r="7" spans="1:6" ht="12.75">
      <c r="A7" s="3" t="s">
        <v>8</v>
      </c>
      <c r="C7" s="9">
        <v>5.75</v>
      </c>
      <c r="F7" s="3" t="s">
        <v>3</v>
      </c>
    </row>
    <row r="8" spans="1:6" ht="12.75">
      <c r="A8" s="5" t="s">
        <v>19</v>
      </c>
      <c r="C8" s="9">
        <v>425000</v>
      </c>
      <c r="F8" s="3" t="s">
        <v>31</v>
      </c>
    </row>
    <row r="9" spans="1:6" ht="12.75">
      <c r="A9" s="3" t="s">
        <v>12</v>
      </c>
      <c r="C9" s="9">
        <v>12</v>
      </c>
      <c r="F9" s="3" t="s">
        <v>5</v>
      </c>
    </row>
    <row r="10" spans="1:6" ht="12.75">
      <c r="A10" s="4" t="s">
        <v>13</v>
      </c>
      <c r="C10" s="9">
        <v>4</v>
      </c>
      <c r="F10" s="3" t="s">
        <v>37</v>
      </c>
    </row>
    <row r="11" spans="1:6" ht="12.75">
      <c r="A11" s="4" t="s">
        <v>22</v>
      </c>
      <c r="C11" s="9"/>
      <c r="E11" s="4">
        <f>C6*(C7/2)*(2-(TAN(RADIANS(C9))^2))/(2*C8)</f>
        <v>0.04363847524826714</v>
      </c>
      <c r="F11" s="3" t="s">
        <v>42</v>
      </c>
    </row>
    <row r="12" spans="1:5" ht="12.75">
      <c r="A12" s="4" t="s">
        <v>10</v>
      </c>
      <c r="C12" s="9"/>
      <c r="E12" s="4">
        <f>C10/C14</f>
        <v>17.391304347826086</v>
      </c>
    </row>
    <row r="13" spans="1:5" ht="12.75">
      <c r="A13" s="4" t="s">
        <v>9</v>
      </c>
      <c r="C13" s="9"/>
      <c r="E13" s="4">
        <f>(PI()*C7/(C14)*COS(RADIANS(C9)))</f>
        <v>76.82353291479514</v>
      </c>
    </row>
    <row r="14" spans="1:3" ht="12.75">
      <c r="A14" s="3" t="s">
        <v>28</v>
      </c>
      <c r="C14" s="10">
        <v>0.23</v>
      </c>
    </row>
    <row r="15" spans="1:6" ht="12.75">
      <c r="A15" s="4" t="s">
        <v>14</v>
      </c>
      <c r="C15" s="9"/>
      <c r="E15" s="4">
        <f>E11/E16</f>
        <v>9.199678558296466</v>
      </c>
      <c r="F15" s="8" t="s">
        <v>38</v>
      </c>
    </row>
    <row r="16" spans="1:6" ht="12.75">
      <c r="A16" s="4" t="s">
        <v>4</v>
      </c>
      <c r="C16" s="9"/>
      <c r="E16" s="4">
        <f>C17*C18/C14</f>
        <v>0.004743478260869564</v>
      </c>
      <c r="F16" s="3" t="s">
        <v>42</v>
      </c>
    </row>
    <row r="17" spans="1:3" ht="12.75">
      <c r="A17" s="3" t="s">
        <v>6</v>
      </c>
      <c r="C17" s="9">
        <v>2</v>
      </c>
    </row>
    <row r="18" spans="1:6" ht="12.75">
      <c r="A18" s="3" t="s">
        <v>7</v>
      </c>
      <c r="C18" s="11">
        <v>0.0005455</v>
      </c>
      <c r="F18" s="3" t="s">
        <v>32</v>
      </c>
    </row>
    <row r="19" spans="1:6" ht="12.75">
      <c r="A19" s="3" t="s">
        <v>16</v>
      </c>
      <c r="C19" s="12">
        <v>0.052</v>
      </c>
      <c r="F19" s="8" t="s">
        <v>40</v>
      </c>
    </row>
    <row r="20" spans="1:3" ht="12.75">
      <c r="A20" s="5" t="s">
        <v>17</v>
      </c>
      <c r="C20" s="9">
        <v>450</v>
      </c>
    </row>
    <row r="21" spans="1:6" ht="12.75">
      <c r="A21" s="3" t="s">
        <v>15</v>
      </c>
      <c r="C21" s="9"/>
      <c r="E21" s="4">
        <f>E23/E16</f>
        <v>6.532751044001739</v>
      </c>
      <c r="F21" s="8" t="s">
        <v>38</v>
      </c>
    </row>
    <row r="22" spans="1:6" ht="12.75">
      <c r="A22" s="5" t="s">
        <v>18</v>
      </c>
      <c r="C22" s="9">
        <v>320000</v>
      </c>
      <c r="F22" s="3" t="s">
        <v>2</v>
      </c>
    </row>
    <row r="23" spans="1:6" ht="12.75">
      <c r="A23" s="4" t="s">
        <v>23</v>
      </c>
      <c r="C23" s="9"/>
      <c r="E23" s="4">
        <f>C6*(C7/2)/(2*C22*(COS(RADIANS(C9))^2))</f>
        <v>0.030987962560895203</v>
      </c>
      <c r="F23" s="3" t="s">
        <v>42</v>
      </c>
    </row>
    <row r="24" ht="12.75"/>
    <row r="25" spans="1:6" ht="12.75">
      <c r="A25" s="3" t="s">
        <v>24</v>
      </c>
      <c r="E25" s="4">
        <f>E11/0.6</f>
        <v>0.07273079208044524</v>
      </c>
      <c r="F25" s="3" t="s">
        <v>36</v>
      </c>
    </row>
    <row r="26" spans="1:6" ht="12.75">
      <c r="A26" s="3" t="s">
        <v>25</v>
      </c>
      <c r="E26" s="4">
        <f>E23/0.55</f>
        <v>0.05634175011071855</v>
      </c>
      <c r="F26" s="3" t="s">
        <v>42</v>
      </c>
    </row>
    <row r="27" spans="1:6" ht="12.75">
      <c r="A27" s="3" t="s">
        <v>26</v>
      </c>
      <c r="E27" s="4">
        <f>E25+E26</f>
        <v>0.1290725421911638</v>
      </c>
      <c r="F27" s="3" t="s">
        <v>42</v>
      </c>
    </row>
    <row r="28" ht="12.75"/>
    <row r="29" ht="12.75">
      <c r="A29" s="3" t="s">
        <v>33</v>
      </c>
    </row>
    <row r="30" ht="12.75">
      <c r="A30" s="8" t="s">
        <v>39</v>
      </c>
    </row>
    <row r="31" spans="1:6" ht="12.75">
      <c r="A31" s="3" t="s">
        <v>41</v>
      </c>
      <c r="F31" s="3" t="s">
        <v>20</v>
      </c>
    </row>
  </sheetData>
  <sheetProtection password="CA35" sheet="1" objects="1" scenarios="1"/>
  <printOptions/>
  <pageMargins left="0.75" right="0.75" top="1" bottom="1" header="0.5" footer="0.5"/>
  <pageSetup orientation="landscape" paperSize="9"/>
  <headerFooter alignWithMargins="0">
    <oddFooter>&amp;CPage 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Cylindrical PV Netting Analysis</dc:title>
  <dc:subject/>
  <dc:creator>S. T. PETERS</dc:creator>
  <cp:keywords/>
  <dc:description/>
  <cp:lastModifiedBy>Stan Peters</cp:lastModifiedBy>
  <cp:lastPrinted>2002-01-01T02:56:45Z</cp:lastPrinted>
  <dcterms:created xsi:type="dcterms:W3CDTF">2000-08-01T11:10:55Z</dcterms:created>
  <dcterms:modified xsi:type="dcterms:W3CDTF">2013-05-07T15:41:28Z</dcterms:modified>
  <cp:category/>
  <cp:version/>
  <cp:contentType/>
  <cp:contentStatus/>
</cp:coreProperties>
</file>